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defaultThemeVersion="124226"/>
  <mc:AlternateContent xmlns:mc="http://schemas.openxmlformats.org/markup-compatibility/2006">
    <mc:Choice Requires="x15">
      <x15ac:absPath xmlns:x15ac="http://schemas.microsoft.com/office/spreadsheetml/2010/11/ac" url="/Users/marystromberger/Desktop/"/>
    </mc:Choice>
  </mc:AlternateContent>
  <xr:revisionPtr revIDLastSave="0" documentId="13_ncr:1_{D7D03AD5-9A33-2042-8BCB-B18BC13AFE91}" xr6:coauthVersionLast="36" xr6:coauthVersionMax="36" xr10:uidLastSave="{00000000-0000-0000-0000-000000000000}"/>
  <bookViews>
    <workbookView xWindow="15060" yWindow="2900" windowWidth="34640" windowHeight="19900" tabRatio="346" xr2:uid="{00000000-000D-0000-FFFF-FFFF00000000}"/>
  </bookViews>
  <sheets>
    <sheet name="Return on Investment" sheetId="1" r:id="rId1"/>
  </sheets>
  <calcPr calcId="179021"/>
</workbook>
</file>

<file path=xl/calcChain.xml><?xml version="1.0" encoding="utf-8"?>
<calcChain xmlns="http://schemas.openxmlformats.org/spreadsheetml/2006/main">
  <c r="E99" i="1" l="1"/>
  <c r="M99" i="1" l="1"/>
  <c r="K99" i="1"/>
  <c r="I99" i="1"/>
  <c r="G99" i="1"/>
  <c r="E48" i="1" l="1"/>
  <c r="E69" i="1"/>
  <c r="E68" i="1"/>
  <c r="I29" i="1" l="1"/>
  <c r="G48" i="1"/>
  <c r="E26" i="1" l="1"/>
  <c r="E47" i="1" s="1"/>
  <c r="M48" i="1" l="1"/>
  <c r="K48" i="1"/>
  <c r="I48" i="1"/>
  <c r="E49" i="1"/>
  <c r="E52" i="1" l="1"/>
  <c r="E95" i="1" s="1"/>
  <c r="F47" i="1"/>
  <c r="H47" i="1"/>
  <c r="J47" i="1"/>
  <c r="L47" i="1"/>
  <c r="M69" i="1"/>
  <c r="M68" i="1"/>
  <c r="K69" i="1"/>
  <c r="K68" i="1"/>
  <c r="I69" i="1"/>
  <c r="I68" i="1"/>
  <c r="G69" i="1"/>
  <c r="G68" i="1"/>
  <c r="M26" i="1"/>
  <c r="K26" i="1"/>
  <c r="I26" i="1"/>
  <c r="I47" i="1" s="1"/>
  <c r="G26" i="1"/>
  <c r="G47" i="1" s="1"/>
  <c r="M58" i="1"/>
  <c r="K58" i="1"/>
  <c r="I58" i="1"/>
  <c r="G49" i="1" l="1"/>
  <c r="I49" i="1" s="1"/>
  <c r="I52" i="1" s="1"/>
  <c r="I95" i="1" s="1"/>
  <c r="G70" i="1"/>
  <c r="K70" i="1"/>
  <c r="I70" i="1"/>
  <c r="M70" i="1"/>
  <c r="E70" i="1"/>
  <c r="E76" i="1" s="1"/>
  <c r="E85" i="1" s="1"/>
  <c r="M47" i="1"/>
  <c r="K47" i="1"/>
  <c r="E89" i="1" l="1"/>
  <c r="E101" i="1"/>
  <c r="K76" i="1"/>
  <c r="I76" i="1"/>
  <c r="I80" i="1" s="1"/>
  <c r="G76" i="1"/>
  <c r="M76" i="1"/>
  <c r="G52" i="1"/>
  <c r="K49" i="1"/>
  <c r="K52" i="1" s="1"/>
  <c r="K95" i="1" s="1"/>
  <c r="E93" i="1" l="1"/>
  <c r="E97" i="1" s="1"/>
  <c r="I89" i="1"/>
  <c r="I93" i="1" s="1"/>
  <c r="I97" i="1" s="1"/>
  <c r="I85" i="1"/>
  <c r="M89" i="1"/>
  <c r="M93" i="1" s="1"/>
  <c r="M85" i="1"/>
  <c r="K89" i="1"/>
  <c r="K93" i="1" s="1"/>
  <c r="K97" i="1" s="1"/>
  <c r="K85" i="1"/>
  <c r="G89" i="1"/>
  <c r="G93" i="1" s="1"/>
  <c r="G85" i="1"/>
  <c r="G80" i="1"/>
  <c r="G95" i="1"/>
  <c r="I101" i="1"/>
  <c r="M101" i="1"/>
  <c r="K101" i="1"/>
  <c r="G101" i="1"/>
  <c r="E80" i="1"/>
  <c r="G97" i="1" l="1"/>
  <c r="K80" i="1"/>
  <c r="M49" i="1"/>
  <c r="M52" i="1" s="1"/>
  <c r="M95" i="1" s="1"/>
  <c r="M97" i="1" s="1"/>
  <c r="M80" i="1" l="1"/>
</calcChain>
</file>

<file path=xl/sharedStrings.xml><?xml version="1.0" encoding="utf-8"?>
<sst xmlns="http://schemas.openxmlformats.org/spreadsheetml/2006/main" count="95" uniqueCount="67">
  <si>
    <t>Faculty Salary</t>
  </si>
  <si>
    <t>Base</t>
  </si>
  <si>
    <t>One-time</t>
  </si>
  <si>
    <t>One-Time</t>
  </si>
  <si>
    <t>Admin. Pro. Salary</t>
  </si>
  <si>
    <t>Other Salary</t>
  </si>
  <si>
    <t>Operating</t>
  </si>
  <si>
    <t>Equipment</t>
  </si>
  <si>
    <t>Expenses</t>
  </si>
  <si>
    <t>Total Expenses</t>
  </si>
  <si>
    <t>Sub total Tuition</t>
  </si>
  <si>
    <t>Development</t>
  </si>
  <si>
    <t>Other</t>
  </si>
  <si>
    <t># of Resident</t>
  </si>
  <si>
    <t># of Non Resident</t>
  </si>
  <si>
    <t>Resident Tuition</t>
  </si>
  <si>
    <t>Non-Resident Tuition</t>
  </si>
  <si>
    <t>FISCAL YEAR</t>
  </si>
  <si>
    <t>Notes and Comments:</t>
  </si>
  <si>
    <t>Library Resources</t>
  </si>
  <si>
    <t>Facilities &amp; Technology</t>
  </si>
  <si>
    <t># of International</t>
  </si>
  <si>
    <t>GRA Tuition Premiums</t>
  </si>
  <si>
    <t># New each year</t>
  </si>
  <si>
    <t>New Tuition Revenue</t>
  </si>
  <si>
    <t>(list once per new)</t>
  </si>
  <si>
    <t>Revenue</t>
  </si>
  <si>
    <t>Total Revenue</t>
  </si>
  <si>
    <t>Total Revenue - Expenses</t>
  </si>
  <si>
    <t># f.t.e.</t>
  </si>
  <si>
    <t>#f.t.e.</t>
  </si>
  <si>
    <t>Name of Degree:</t>
  </si>
  <si>
    <t>Base + Fringe</t>
  </si>
  <si>
    <t>Total Resident Tuition</t>
  </si>
  <si>
    <t xml:space="preserve">GRA Position </t>
  </si>
  <si>
    <t>Incremental Base</t>
  </si>
  <si>
    <t>Incremental One Time</t>
  </si>
  <si>
    <t xml:space="preserve">Other </t>
  </si>
  <si>
    <t>Cumulative Base</t>
  </si>
  <si>
    <t>Resident Tuition/Year</t>
  </si>
  <si>
    <t>Non-Res Tuition/Year</t>
  </si>
  <si>
    <t>Total Tuition Premium</t>
  </si>
  <si>
    <t>Incremental One Time + Cumulative Base = Total Expenses</t>
  </si>
  <si>
    <t>Total Stipend + Fringe</t>
  </si>
  <si>
    <t>Contact Person:</t>
  </si>
  <si>
    <t>Submit with comprehensive program proposal (CPP).</t>
  </si>
  <si>
    <t>Provost Commitment. Please provide details.</t>
  </si>
  <si>
    <t>2020</t>
  </si>
  <si>
    <t>2021</t>
  </si>
  <si>
    <t>2022</t>
  </si>
  <si>
    <t>GTA FTE Positions</t>
  </si>
  <si>
    <t>FTE tuition allotment must be approved by Provost</t>
  </si>
  <si>
    <t xml:space="preserve">Differential Tuition </t>
  </si>
  <si>
    <t>Net to Program</t>
  </si>
  <si>
    <t xml:space="preserve">Total Revenue to Program </t>
  </si>
  <si>
    <t>Total Revenue without Differential Tuition</t>
  </si>
  <si>
    <t>University Revenue from Sharing</t>
  </si>
  <si>
    <t>Proposed Department Tuition Sharing %</t>
  </si>
  <si>
    <t>University Tuition Sharing %</t>
  </si>
  <si>
    <t xml:space="preserve">Return on Investment Detail </t>
  </si>
  <si>
    <t>Department Revenue from Sharing</t>
  </si>
  <si>
    <t>Subtract Total Expenses</t>
  </si>
  <si>
    <t>**</t>
  </si>
  <si>
    <r>
      <rPr>
        <b/>
        <i/>
        <sz val="16"/>
        <color rgb="FFFF0000"/>
        <rFont val="Tahoma"/>
        <family val="2"/>
      </rPr>
      <t>EXAMPLE:</t>
    </r>
    <r>
      <rPr>
        <b/>
        <i/>
        <sz val="16"/>
        <rFont val="Tahoma"/>
        <family val="2"/>
      </rPr>
      <t xml:space="preserve"> New Program Planning Budget Form</t>
    </r>
  </si>
  <si>
    <t>2023</t>
  </si>
  <si>
    <t>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</si>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</sst>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8" x14ac:knownFonts="1">
    <font>
      <sz val="10"/>
      <name val="Arial"/>
    </font>
    <font>
      <sz val="10"/>
      <name val="Arial"/>
      <family val="2"/>
    </font>
    <font>
      <sz val="10"/>
      <name val="Tahoma"/>
      <family val="2"/>
    </font>
    <font>
      <sz val="8"/>
      <name val="Arial"/>
      <family val="2"/>
    </font>
    <font>
      <b/>
      <sz val="10"/>
      <name val="Tahoma"/>
      <family val="2"/>
    </font>
    <font>
      <sz val="12"/>
      <name val="Tahoma"/>
      <family val="2"/>
    </font>
    <font>
      <b/>
      <sz val="12"/>
      <name val="Tahoma"/>
      <family val="2"/>
    </font>
    <font>
      <b/>
      <i/>
      <sz val="12"/>
      <name val="Tahoma"/>
      <family val="2"/>
    </font>
    <font>
      <b/>
      <i/>
      <sz val="16"/>
      <name val="Tahoma"/>
      <family val="2"/>
    </font>
    <font>
      <b/>
      <vertAlign val="superscript"/>
      <sz val="12"/>
      <name val="Tahoma"/>
      <family val="2"/>
    </font>
    <font>
      <b/>
      <vertAlign val="superscript"/>
      <sz val="12"/>
      <name val="Tahoma"/>
      <family val="2"/>
    </font>
    <font>
      <b/>
      <sz val="14"/>
      <color rgb="FFFF0000"/>
      <name val="Tahoma"/>
      <family val="2"/>
    </font>
    <font>
      <b/>
      <sz val="14"/>
      <name val="Tahoma"/>
      <family val="2"/>
    </font>
    <font>
      <sz val="12"/>
      <color rgb="FFFF0000"/>
      <name val="Tahoma"/>
      <family val="2"/>
    </font>
    <font>
      <b/>
      <i/>
      <sz val="16"/>
      <color rgb="FFFF0000"/>
      <name val="Tahoma"/>
      <family val="2"/>
    </font>
    <font>
      <sz val="14"/>
      <name val="Tahoma"/>
      <family val="2"/>
    </font>
    <font>
      <b/>
      <vertAlign val="superscript"/>
      <sz val="14"/>
      <name val="Tahoma"/>
      <family val="2"/>
    </font>
    <font>
      <b/>
      <vertAlign val="superscript"/>
      <sz val="14"/>
      <color rgb="FFFF0000"/>
      <name val="Tahoma"/>
      <family val="2"/>
    </font>
  </fonts>
  <fills count="3">
    <fill>
      <patternFill patternType="none"/>
    </fill>
    <fill>
      <patternFill patternType="gray125"/>
    </fill>
    <fill>
      <patternFill patternType="solid">
        <fgColor theme="6" tint="0.5999938962981048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2" fillId="0" borderId="0" xfId="0" applyFont="1"/>
    <xf numFmtId="164" fontId="2" fillId="0" borderId="0" xfId="1" applyNumberFormat="1" applyFont="1"/>
    <xf numFmtId="0" fontId="4" fillId="0" borderId="0" xfId="0" applyFont="1"/>
    <xf numFmtId="0" fontId="5" fillId="0" borderId="0" xfId="0" applyFont="1" applyAlignment="1"/>
    <xf numFmtId="0" fontId="5" fillId="0" borderId="1" xfId="0" applyFont="1" applyBorder="1"/>
    <xf numFmtId="0" fontId="5" fillId="0" borderId="0" xfId="0" applyFont="1"/>
    <xf numFmtId="0" fontId="6" fillId="0" borderId="0" xfId="0" applyFont="1"/>
    <xf numFmtId="164" fontId="5" fillId="0" borderId="0" xfId="1" applyNumberFormat="1" applyFont="1"/>
    <xf numFmtId="164" fontId="5" fillId="0" borderId="0" xfId="0" applyNumberFormat="1" applyFont="1"/>
    <xf numFmtId="164" fontId="5" fillId="0" borderId="1" xfId="0" applyNumberFormat="1" applyFont="1" applyBorder="1"/>
    <xf numFmtId="0" fontId="5" fillId="0" borderId="0" xfId="0" applyFont="1" applyAlignment="1">
      <alignment horizontal="right"/>
    </xf>
    <xf numFmtId="164" fontId="5" fillId="0" borderId="1" xfId="1" applyNumberFormat="1" applyFont="1" applyBorder="1"/>
    <xf numFmtId="0" fontId="7" fillId="0" borderId="0" xfId="0" applyFont="1" applyAlignment="1"/>
    <xf numFmtId="0" fontId="8" fillId="0" borderId="0" xfId="0" applyFont="1" applyAlignment="1"/>
    <xf numFmtId="0" fontId="5" fillId="0" borderId="0" xfId="0" applyFont="1" applyFill="1"/>
    <xf numFmtId="164" fontId="5" fillId="0" borderId="0" xfId="0" applyNumberFormat="1" applyFont="1" applyFill="1"/>
    <xf numFmtId="0" fontId="9" fillId="0" borderId="0" xfId="0" applyFont="1"/>
    <xf numFmtId="164" fontId="5" fillId="0" borderId="0" xfId="1" applyNumberFormat="1" applyFont="1" applyFill="1"/>
    <xf numFmtId="164" fontId="2" fillId="0" borderId="0" xfId="1" applyNumberFormat="1" applyFont="1" applyFill="1"/>
    <xf numFmtId="0" fontId="5" fillId="0" borderId="0" xfId="0" applyFont="1" applyBorder="1"/>
    <xf numFmtId="164" fontId="5" fillId="0" borderId="0" xfId="1" applyNumberFormat="1" applyFont="1" applyBorder="1"/>
    <xf numFmtId="164" fontId="6" fillId="2" borderId="2" xfId="0" applyNumberFormat="1" applyFont="1" applyFill="1" applyBorder="1"/>
    <xf numFmtId="164" fontId="5" fillId="2" borderId="2" xfId="1" applyNumberFormat="1" applyFont="1" applyFill="1" applyBorder="1"/>
    <xf numFmtId="164" fontId="5" fillId="2" borderId="3" xfId="0" applyNumberFormat="1" applyFont="1" applyFill="1" applyBorder="1"/>
    <xf numFmtId="164" fontId="5" fillId="0" borderId="0" xfId="0" applyNumberFormat="1" applyFont="1" applyFill="1" applyBorder="1"/>
    <xf numFmtId="49" fontId="6" fillId="0" borderId="2" xfId="0" applyNumberFormat="1" applyFont="1" applyBorder="1" applyAlignment="1">
      <alignment horizontal="center"/>
    </xf>
    <xf numFmtId="0" fontId="6" fillId="0" borderId="2" xfId="0" applyFont="1" applyBorder="1" applyAlignment="1">
      <alignment horizontal="center"/>
    </xf>
    <xf numFmtId="1" fontId="10" fillId="0" borderId="0" xfId="0" applyNumberFormat="1" applyFont="1" applyFill="1"/>
    <xf numFmtId="164" fontId="5" fillId="0" borderId="0" xfId="0" applyNumberFormat="1" applyFont="1" applyBorder="1"/>
    <xf numFmtId="44" fontId="10" fillId="0" borderId="0" xfId="2" applyFont="1" applyFill="1" applyAlignment="1">
      <alignment vertical="top"/>
    </xf>
    <xf numFmtId="9" fontId="5" fillId="0" borderId="0" xfId="3" applyFont="1"/>
    <xf numFmtId="0" fontId="11" fillId="0" borderId="0" xfId="0" applyFont="1"/>
    <xf numFmtId="0" fontId="12" fillId="0" borderId="0" xfId="0" applyFont="1"/>
    <xf numFmtId="0" fontId="13" fillId="0" borderId="0" xfId="0" applyFont="1"/>
    <xf numFmtId="9" fontId="5" fillId="0" borderId="0" xfId="3" applyFont="1" applyBorder="1"/>
    <xf numFmtId="164" fontId="5" fillId="0" borderId="2" xfId="1" applyNumberFormat="1" applyFont="1" applyFill="1" applyBorder="1"/>
    <xf numFmtId="0" fontId="2" fillId="0" borderId="0" xfId="0" applyFont="1" applyFill="1"/>
    <xf numFmtId="164" fontId="5" fillId="0" borderId="3" xfId="0" applyNumberFormat="1" applyFont="1" applyBorder="1"/>
    <xf numFmtId="0" fontId="6" fillId="0" borderId="1" xfId="0" applyFont="1" applyBorder="1" applyAlignment="1">
      <alignment horizontal="center"/>
    </xf>
    <xf numFmtId="0" fontId="5" fillId="0" borderId="0" xfId="0" applyFont="1" applyAlignment="1">
      <alignment horizontal="left" wrapText="1"/>
    </xf>
    <xf numFmtId="0" fontId="15" fillId="0" borderId="0" xfId="0" applyFont="1" applyAlignment="1"/>
    <xf numFmtId="0" fontId="15" fillId="0" borderId="0" xfId="0" applyFont="1"/>
    <xf numFmtId="0" fontId="16" fillId="0" borderId="0" xfId="0" applyFont="1"/>
    <xf numFmtId="0" fontId="17"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101</xdr:row>
      <xdr:rowOff>66674</xdr:rowOff>
    </xdr:from>
    <xdr:to>
      <xdr:col>14</xdr:col>
      <xdr:colOff>0</xdr:colOff>
      <xdr:row>131</xdr:row>
      <xdr:rowOff>114300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0" y="19850099"/>
          <a:ext cx="16735424" cy="5638801"/>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100" b="1" i="0" strike="noStrike">
              <a:solidFill>
                <a:srgbClr val="000000"/>
              </a:solidFill>
              <a:latin typeface="Tahoma"/>
              <a:ea typeface="Tahoma"/>
              <a:cs typeface="Tahoma"/>
            </a:rPr>
            <a:t>Notes to help you prepare the budget:</a:t>
          </a:r>
        </a:p>
        <a:p>
          <a:pPr algn="l" rtl="0">
            <a:defRPr sz="1000"/>
          </a:pPr>
          <a:endParaRPr lang="en-US" sz="1100" b="1" i="0" strike="noStrike">
            <a:solidFill>
              <a:srgbClr val="000000"/>
            </a:solidFill>
            <a:latin typeface="Tahoma"/>
            <a:ea typeface="Tahoma"/>
            <a:cs typeface="Tahoma"/>
          </a:endParaRPr>
        </a:p>
        <a:p>
          <a:pPr algn="l" rtl="0">
            <a:defRPr sz="1000"/>
          </a:pPr>
          <a:r>
            <a:rPr lang="en-US" sz="1100" b="1" i="0" strike="noStrike">
              <a:solidFill>
                <a:srgbClr val="000000"/>
              </a:solidFill>
              <a:latin typeface="Tahoma"/>
              <a:ea typeface="Tahoma"/>
              <a:cs typeface="Tahoma"/>
            </a:rPr>
            <a:t>1.  When Base salary funds are listed, it is assumed these funds will continue in subsequent years. There is no need to list base funds (or their expansion for salary raises) in years after the request unless </a:t>
          </a:r>
          <a:r>
            <a:rPr lang="en-US" sz="1100" b="1" i="0" u="sng" strike="noStrike">
              <a:solidFill>
                <a:srgbClr val="000000"/>
              </a:solidFill>
              <a:latin typeface="Tahoma"/>
              <a:ea typeface="Tahoma"/>
              <a:cs typeface="Tahoma"/>
            </a:rPr>
            <a:t>additional</a:t>
          </a:r>
          <a:r>
            <a:rPr lang="en-US" sz="1100" b="1" i="0" strike="noStrike">
              <a:solidFill>
                <a:srgbClr val="000000"/>
              </a:solidFill>
              <a:latin typeface="Tahoma"/>
              <a:ea typeface="Tahoma"/>
              <a:cs typeface="Tahoma"/>
            </a:rPr>
            <a:t> base funds are being requested.  For example, in Year 1, you will list one new faculty FTE under Faculty Salary only in Year 1 (the base addition assumes this FTE will continue in out years).  Under "Other", note any estimated proposed start-up costs for the new faculty member in Year 1 (and additional years, as one time funds).  For example, a 3-year startup package for a new faculty member in Year 1 valued at $300,000 would appear as $100,000 under Years 1, 2, and 3 under "Other", one-time funds.  </a:t>
          </a:r>
          <a:r>
            <a:rPr lang="en-US" sz="1100" b="1" i="0" strike="noStrike">
              <a:solidFill>
                <a:srgbClr val="FF0000"/>
              </a:solidFill>
              <a:latin typeface="Tahoma"/>
              <a:ea typeface="Tahoma"/>
              <a:cs typeface="Tahoma"/>
            </a:rPr>
            <a:t>Please see your Financial Coordinator for current fringe figures.</a:t>
          </a:r>
          <a:endParaRPr lang="en-US" sz="1100" b="1" i="0" strike="noStrike">
            <a:solidFill>
              <a:srgbClr val="000000"/>
            </a:solidFill>
            <a:latin typeface="Tahoma"/>
            <a:ea typeface="Tahoma"/>
            <a:cs typeface="Tahoma"/>
          </a:endParaRPr>
        </a:p>
        <a:p>
          <a:pPr algn="l" rtl="0">
            <a:defRPr sz="1000"/>
          </a:pPr>
          <a:endParaRPr lang="en-US" sz="1100" b="1" i="0" strike="noStrike">
            <a:solidFill>
              <a:srgbClr val="000000"/>
            </a:solidFill>
            <a:latin typeface="Tahoma"/>
            <a:ea typeface="Tahoma"/>
            <a:cs typeface="Tahoma"/>
          </a:endParaRPr>
        </a:p>
        <a:p>
          <a:pPr algn="l" rtl="0">
            <a:defRPr sz="1000"/>
          </a:pPr>
          <a:r>
            <a:rPr lang="en-US" sz="1100" b="1" i="0" strike="noStrike">
              <a:solidFill>
                <a:srgbClr val="000000"/>
              </a:solidFill>
              <a:latin typeface="Tahoma"/>
              <a:ea typeface="Tahoma"/>
              <a:cs typeface="Tahoma"/>
            </a:rPr>
            <a:t>2.  With graduate students, please show your GRA and GTA stipends and follow university policy for GRA Tuition Premium coverage (1st year, NR GRA's) - use your peer-competitive stipends.  For all new GTA positions, please request tuition allotment via</a:t>
          </a:r>
          <a:r>
            <a:rPr lang="en-US" sz="1100" b="1" i="0" strike="noStrike" baseline="0">
              <a:solidFill>
                <a:srgbClr val="000000"/>
              </a:solidFill>
              <a:latin typeface="Tahoma"/>
              <a:ea typeface="Tahoma"/>
              <a:cs typeface="Tahoma"/>
            </a:rPr>
            <a:t> the Graduate School and the Provost's Office; GRA positions do not receive tuition allotments</a:t>
          </a:r>
          <a:r>
            <a:rPr lang="en-US" sz="1100" b="1" i="0" strike="noStrike">
              <a:solidFill>
                <a:srgbClr val="000000"/>
              </a:solidFill>
              <a:latin typeface="Tahoma"/>
              <a:ea typeface="Tahoma"/>
              <a:cs typeface="Tahoma"/>
            </a:rPr>
            <a:t>.</a:t>
          </a:r>
        </a:p>
        <a:p>
          <a:pPr algn="l" rtl="0">
            <a:defRPr sz="1000"/>
          </a:pPr>
          <a:endParaRPr lang="en-US" sz="1100" b="1" i="0" strike="noStrike">
            <a:solidFill>
              <a:srgbClr val="000000"/>
            </a:solidFill>
            <a:latin typeface="Tahoma"/>
            <a:ea typeface="Tahoma"/>
            <a:cs typeface="Tahoma"/>
          </a:endParaRPr>
        </a:p>
        <a:p>
          <a:pPr algn="l" rtl="0">
            <a:defRPr sz="1000"/>
          </a:pPr>
          <a:r>
            <a:rPr lang="en-US" sz="1100" b="1" i="0" strike="noStrike">
              <a:solidFill>
                <a:srgbClr val="000000"/>
              </a:solidFill>
              <a:latin typeface="Tahoma"/>
              <a:ea typeface="Tahoma"/>
              <a:cs typeface="Tahoma"/>
            </a:rPr>
            <a:t>3. Each new GRA Salary, Fringe, Resident Tuition, and Tuition Premium will be included in base.</a:t>
          </a:r>
        </a:p>
        <a:p>
          <a:pPr algn="l" rtl="0">
            <a:defRPr sz="1000"/>
          </a:pPr>
          <a:endParaRPr lang="en-US" sz="1100" b="1" i="0" strike="noStrike">
            <a:solidFill>
              <a:srgbClr val="000000"/>
            </a:solidFill>
            <a:latin typeface="Tahoma"/>
            <a:ea typeface="Tahoma"/>
            <a:cs typeface="Tahoma"/>
          </a:endParaRPr>
        </a:p>
        <a:p>
          <a:pPr algn="l" rtl="0">
            <a:defRPr sz="1000"/>
          </a:pPr>
          <a:r>
            <a:rPr lang="en-US" sz="1100" b="1" i="0" strike="noStrike">
              <a:solidFill>
                <a:srgbClr val="000000"/>
              </a:solidFill>
              <a:latin typeface="Tahoma"/>
              <a:ea typeface="Tahoma"/>
              <a:cs typeface="Tahoma"/>
            </a:rPr>
            <a:t>4.   For Operating, equipment, library, facility, and other expenses, only add the new funds required for the year in which the base or 1x funds will be incurred.  There is no need to list base funds in years after the request unless additional base or 1x funds are being requested.</a:t>
          </a:r>
        </a:p>
        <a:p>
          <a:pPr algn="l" rtl="0">
            <a:defRPr sz="1000"/>
          </a:pPr>
          <a:endParaRPr lang="en-US" sz="1100" b="1" i="0" strike="noStrike" baseline="0">
            <a:solidFill>
              <a:srgbClr val="000000"/>
            </a:solidFill>
            <a:latin typeface="Tahoma"/>
            <a:ea typeface="Tahoma"/>
            <a:cs typeface="Tahoma"/>
          </a:endParaRPr>
        </a:p>
        <a:p>
          <a:pPr algn="l" rtl="0">
            <a:defRPr sz="1000"/>
          </a:pPr>
          <a:r>
            <a:rPr lang="en-US" sz="1100" b="1" i="0" strike="noStrike">
              <a:solidFill>
                <a:srgbClr val="000000"/>
              </a:solidFill>
              <a:latin typeface="Tahoma"/>
              <a:ea typeface="Tahoma"/>
              <a:cs typeface="Tahoma"/>
            </a:rPr>
            <a:t>5. On tuition revenue from</a:t>
          </a:r>
          <a:r>
            <a:rPr lang="en-US" sz="1100" b="1" i="0" strike="noStrike" baseline="0">
              <a:solidFill>
                <a:srgbClr val="000000"/>
              </a:solidFill>
              <a:latin typeface="Tahoma"/>
              <a:ea typeface="Tahoma"/>
              <a:cs typeface="Tahoma"/>
            </a:rPr>
            <a:t> </a:t>
          </a:r>
          <a:r>
            <a:rPr lang="en-US" sz="1100" b="1" i="0" strike="noStrike">
              <a:solidFill>
                <a:srgbClr val="000000"/>
              </a:solidFill>
              <a:latin typeface="Tahoma"/>
              <a:ea typeface="Tahoma"/>
              <a:cs typeface="Tahoma"/>
            </a:rPr>
            <a:t>students, please indicate students as "total in the program".</a:t>
          </a:r>
          <a:r>
            <a:rPr lang="en-US" sz="1100" b="1" i="0" strike="noStrike" baseline="0">
              <a:solidFill>
                <a:srgbClr val="000000"/>
              </a:solidFill>
              <a:latin typeface="Tahoma"/>
              <a:ea typeface="Tahoma"/>
              <a:cs typeface="Tahoma"/>
            </a:rPr>
            <a:t>  </a:t>
          </a:r>
          <a:r>
            <a:rPr lang="en-US" sz="1100" b="1" i="0" strike="noStrike">
              <a:solidFill>
                <a:srgbClr val="000000"/>
              </a:solidFill>
              <a:latin typeface="Tahoma"/>
              <a:ea typeface="Tahoma"/>
              <a:cs typeface="Tahoma"/>
            </a:rPr>
            <a:t>For example, in Year 1, a program may see 5 new students; in Year 2, 5 more added (total = 10); in Year 3, 5 more are added (total 15); and in Year 4, 5 more are added, but 5 graduate (total = 15). </a:t>
          </a:r>
          <a:r>
            <a:rPr lang="en-US" sz="1100" b="1" i="0" strike="noStrike">
              <a:solidFill>
                <a:srgbClr val="FF0000"/>
              </a:solidFill>
              <a:latin typeface="Tahoma"/>
              <a:ea typeface="Tahoma"/>
              <a:cs typeface="Tahoma"/>
            </a:rPr>
            <a:t>Do not count GTAs or GSAs in this number, as tuition is centrally funded; do count GRAs that are grant-funded. </a:t>
          </a:r>
        </a:p>
        <a:p>
          <a:pPr algn="l" rtl="0">
            <a:defRPr sz="1000"/>
          </a:pPr>
          <a:endParaRPr lang="en-US" sz="1100" b="1" i="0" strike="noStrike">
            <a:solidFill>
              <a:srgbClr val="000000"/>
            </a:solidFill>
            <a:latin typeface="Tahoma"/>
            <a:ea typeface="Tahoma"/>
            <a:cs typeface="Tahoma"/>
          </a:endParaRPr>
        </a:p>
        <a:p>
          <a:pPr algn="l" rtl="0">
            <a:defRPr sz="1000"/>
          </a:pPr>
          <a:r>
            <a:rPr lang="en-US" sz="1100" b="1" i="0" strike="noStrike">
              <a:solidFill>
                <a:srgbClr val="000000"/>
              </a:solidFill>
              <a:latin typeface="Tahoma"/>
              <a:ea typeface="Tahoma"/>
              <a:cs typeface="Tahoma"/>
            </a:rPr>
            <a:t>6. Please see Registrar's website for graduate tuition rates.   </a:t>
          </a:r>
        </a:p>
        <a:p>
          <a:pPr algn="l" rtl="0">
            <a:defRPr sz="1000"/>
          </a:pPr>
          <a:r>
            <a:rPr lang="en-US" sz="1100" b="1" i="0" strike="noStrike" baseline="0">
              <a:solidFill>
                <a:srgbClr val="000000"/>
              </a:solidFill>
              <a:latin typeface="Tahoma"/>
              <a:ea typeface="Tahoma"/>
              <a:cs typeface="Tahoma"/>
            </a:rPr>
            <a:t>   																                       </a:t>
          </a:r>
        </a:p>
        <a:p>
          <a:pPr algn="l" rtl="0">
            <a:defRPr sz="1000"/>
          </a:pPr>
          <a:r>
            <a:rPr lang="en-US" sz="1100" b="1" i="0" strike="noStrike" baseline="0">
              <a:solidFill>
                <a:srgbClr val="000000"/>
              </a:solidFill>
              <a:latin typeface="Tahoma"/>
              <a:ea typeface="Tahoma"/>
              <a:cs typeface="Tahoma"/>
            </a:rPr>
            <a:t>7. If the new program results in revenue, the department percentage of revenue is generally 50% by year 5, though exceptions may be approved.  The department percentage of tuition revenue may begin in year one around 90%.  The tuition revenue split for year 5 and beyond is 50% to Central Administration and 50% to the Department.  																			                                                                     </a:t>
          </a:r>
        </a:p>
        <a:p>
          <a:pPr algn="l" rtl="0">
            <a:defRPr sz="1000"/>
          </a:pPr>
          <a:r>
            <a:rPr lang="en-US" sz="1100" b="1" i="0" strike="noStrike" baseline="0">
              <a:solidFill>
                <a:srgbClr val="000000"/>
              </a:solidFill>
              <a:latin typeface="Tahoma"/>
              <a:ea typeface="Tahoma"/>
              <a:cs typeface="Tahoma"/>
            </a:rPr>
            <a:t>8. Graduate program budget questions, please contact Vice Provost Mary Stromberger with questions.  Undergraduate program budget question, please contact Vice Provost Kelly Long.				                                                            																	</a:t>
          </a:r>
        </a:p>
        <a:p>
          <a:pPr algn="l" rtl="0">
            <a:defRPr sz="1000"/>
          </a:pPr>
          <a:r>
            <a:rPr lang="en-US" sz="1100" b="1" i="0" strike="noStrike" baseline="0">
              <a:solidFill>
                <a:srgbClr val="000000"/>
              </a:solidFill>
              <a:latin typeface="Tahoma"/>
              <a:ea typeface="Tahoma"/>
              <a:cs typeface="Tahoma"/>
            </a:rPr>
            <a:t>9.  Please provide a detailed budget rationale.  																															</a:t>
          </a:r>
        </a:p>
        <a:p>
          <a:pPr algn="l" rtl="0">
            <a:defRPr sz="1000"/>
          </a:pPr>
          <a:r>
            <a:rPr lang="en-US" sz="1100" b="1" i="0" strike="noStrike" baseline="0">
              <a:solidFill>
                <a:srgbClr val="000000"/>
              </a:solidFill>
              <a:latin typeface="Tahoma"/>
              <a:ea typeface="Tahoma"/>
              <a:cs typeface="Tahoma"/>
            </a:rPr>
            <a:t>*  Manual entry required.  No formula available.                                                                                                                                                                      					</a:t>
          </a:r>
        </a:p>
        <a:p>
          <a:pPr algn="l" rtl="0">
            <a:defRPr sz="1000"/>
          </a:pPr>
          <a:endParaRPr lang="en-US" sz="1100" b="1" i="0" strike="noStrike" baseline="0">
            <a:solidFill>
              <a:srgbClr val="000000"/>
            </a:solidFill>
            <a:latin typeface="Tahoma"/>
            <a:ea typeface="Tahoma"/>
            <a:cs typeface="Tahoma"/>
          </a:endParaRPr>
        </a:p>
        <a:p>
          <a:pPr algn="l" rtl="0">
            <a:defRPr sz="1000"/>
          </a:pPr>
          <a:r>
            <a:rPr lang="en-US" sz="1100" b="1" i="0" strike="noStrike" baseline="0">
              <a:solidFill>
                <a:srgbClr val="000000"/>
              </a:solidFill>
              <a:latin typeface="Tahoma"/>
              <a:ea typeface="Tahoma"/>
              <a:cs typeface="Tahoma"/>
            </a:rPr>
            <a:t>**GAs appointed 20 hours per week, or .50 FTE, fall and spring will be considered 1.00 FTE (0.50 FTE + 0.50 FTE = 1.0 FTE).						               </a:t>
          </a:r>
        </a:p>
        <a:p>
          <a:pPr algn="l" rtl="0">
            <a:defRPr sz="1000"/>
          </a:pPr>
          <a:r>
            <a:rPr lang="en-US" sz="1100" b="1" i="0" strike="noStrike" baseline="0">
              <a:solidFill>
                <a:srgbClr val="000000"/>
              </a:solidFill>
              <a:latin typeface="Tahoma"/>
              <a:ea typeface="Tahoma"/>
              <a:cs typeface="Tahoma"/>
            </a:rPr>
            <a:t>    GAs appointed 10 hours per week, or .25 FTE, fall and spring will be considered 0.50 FTE (0.25 FTE + 0.25 FTE = 0.50 FTE).						</a:t>
          </a:r>
        </a:p>
        <a:p>
          <a:pPr algn="l" rtl="0">
            <a:defRPr sz="1000"/>
          </a:pPr>
          <a:r>
            <a:rPr lang="en-US" sz="1100" b="1" i="0" strike="noStrike" baseline="0">
              <a:solidFill>
                <a:srgbClr val="000000"/>
              </a:solidFill>
              <a:latin typeface="Tahoma"/>
              <a:ea typeface="Tahoma"/>
              <a:cs typeface="Tahoma"/>
            </a:rPr>
            <a:t>    GAs appointed for one semester (fall or spring) will have a 0.25 FTE appointment.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102"/>
  <sheetViews>
    <sheetView tabSelected="1" topLeftCell="A39" zoomScaleNormal="100" workbookViewId="0">
      <selection activeCell="A87" sqref="A87"/>
    </sheetView>
  </sheetViews>
  <sheetFormatPr baseColWidth="10" defaultColWidth="9.1640625" defaultRowHeight="18" x14ac:dyDescent="0.2"/>
  <cols>
    <col min="1" max="1" width="61.5" style="6" customWidth="1"/>
    <col min="2" max="2" width="2.5" style="42" customWidth="1"/>
    <col min="3" max="3" width="25" style="6" bestFit="1" customWidth="1"/>
    <col min="4" max="4" width="28.33203125" style="6" customWidth="1"/>
    <col min="5" max="5" width="15.33203125" style="6" customWidth="1"/>
    <col min="6" max="6" width="2.6640625" style="6" customWidth="1"/>
    <col min="7" max="7" width="20.33203125" style="6" customWidth="1"/>
    <col min="8" max="8" width="2.6640625" style="6" customWidth="1"/>
    <col min="9" max="9" width="20.6640625" style="6" customWidth="1"/>
    <col min="10" max="10" width="2.6640625" style="6" customWidth="1"/>
    <col min="11" max="11" width="24.6640625" style="6" customWidth="1"/>
    <col min="12" max="12" width="2.6640625" style="6" customWidth="1"/>
    <col min="13" max="13" width="24.33203125" style="6" customWidth="1"/>
    <col min="14" max="14" width="3.1640625" style="1" customWidth="1"/>
    <col min="15" max="15" width="24.1640625" style="1" bestFit="1" customWidth="1"/>
    <col min="16" max="16" width="11.33203125" style="1" bestFit="1" customWidth="1"/>
    <col min="17" max="17" width="21.33203125" style="6" customWidth="1"/>
    <col min="18" max="18" width="11.6640625" style="6" bestFit="1" customWidth="1"/>
    <col min="19" max="19" width="19.83203125" style="6" bestFit="1" customWidth="1"/>
    <col min="20" max="16384" width="9.1640625" style="1"/>
  </cols>
  <sheetData>
    <row r="2" spans="1:14" ht="20" x14ac:dyDescent="0.2">
      <c r="A2" s="14" t="s">
        <v>63</v>
      </c>
      <c r="B2" s="41"/>
      <c r="C2" s="13"/>
      <c r="D2" s="4"/>
      <c r="E2" s="4"/>
      <c r="F2" s="4"/>
      <c r="H2" s="4"/>
      <c r="I2" s="4"/>
      <c r="J2" s="4"/>
      <c r="K2" s="4"/>
      <c r="L2" s="4"/>
      <c r="M2" s="4"/>
    </row>
    <row r="3" spans="1:14" x14ac:dyDescent="0.2">
      <c r="A3" s="6" t="s">
        <v>45</v>
      </c>
    </row>
    <row r="4" spans="1:14" x14ac:dyDescent="0.2">
      <c r="A4" s="32" t="s">
        <v>31</v>
      </c>
      <c r="D4" s="5"/>
      <c r="E4" s="5"/>
      <c r="F4" s="5"/>
      <c r="G4" s="5"/>
      <c r="H4" s="5"/>
      <c r="I4" s="5"/>
      <c r="J4" s="5"/>
      <c r="K4" s="5"/>
      <c r="L4" s="5"/>
      <c r="M4" s="5"/>
      <c r="N4" s="5"/>
    </row>
    <row r="5" spans="1:14" x14ac:dyDescent="0.2">
      <c r="N5" s="6"/>
    </row>
    <row r="7" spans="1:14" x14ac:dyDescent="0.2">
      <c r="A7" s="33" t="s">
        <v>44</v>
      </c>
      <c r="E7" s="39" t="s">
        <v>17</v>
      </c>
      <c r="F7" s="39"/>
      <c r="G7" s="39"/>
      <c r="H7" s="39"/>
      <c r="I7" s="39"/>
      <c r="J7" s="39"/>
      <c r="K7" s="39"/>
      <c r="L7" s="39"/>
      <c r="M7" s="39"/>
    </row>
    <row r="8" spans="1:14" x14ac:dyDescent="0.2">
      <c r="E8" s="26" t="s">
        <v>47</v>
      </c>
      <c r="F8" s="27"/>
      <c r="G8" s="26" t="s">
        <v>48</v>
      </c>
      <c r="H8" s="27"/>
      <c r="I8" s="26" t="s">
        <v>49</v>
      </c>
      <c r="J8" s="27"/>
      <c r="K8" s="26" t="s">
        <v>64</v>
      </c>
      <c r="L8" s="27"/>
      <c r="M8" s="26" t="s">
        <v>65</v>
      </c>
      <c r="N8" s="26"/>
    </row>
    <row r="9" spans="1:14" x14ac:dyDescent="0.2">
      <c r="E9" s="7"/>
      <c r="F9" s="7"/>
      <c r="G9" s="7"/>
      <c r="H9" s="7"/>
      <c r="I9" s="7"/>
      <c r="J9" s="7"/>
      <c r="K9" s="7"/>
      <c r="L9" s="7"/>
      <c r="M9" s="7"/>
      <c r="N9" s="3"/>
    </row>
    <row r="10" spans="1:14" x14ac:dyDescent="0.2">
      <c r="A10" s="33" t="s">
        <v>8</v>
      </c>
    </row>
    <row r="11" spans="1:14" ht="20" x14ac:dyDescent="0.2">
      <c r="B11" s="43">
        <v>1</v>
      </c>
      <c r="C11" s="6" t="s">
        <v>29</v>
      </c>
      <c r="E11" s="6">
        <v>0.5</v>
      </c>
      <c r="G11" s="6">
        <v>1</v>
      </c>
      <c r="I11" s="6">
        <v>0.5</v>
      </c>
    </row>
    <row r="12" spans="1:14" x14ac:dyDescent="0.2">
      <c r="C12" s="6" t="s">
        <v>0</v>
      </c>
      <c r="D12" s="6" t="s">
        <v>32</v>
      </c>
      <c r="E12" s="18">
        <v>40498</v>
      </c>
      <c r="F12" s="18"/>
      <c r="G12" s="18">
        <v>80997</v>
      </c>
      <c r="H12" s="18"/>
      <c r="I12" s="18">
        <v>40498</v>
      </c>
      <c r="J12" s="18"/>
      <c r="K12" s="18">
        <v>0</v>
      </c>
      <c r="L12" s="18"/>
      <c r="M12" s="18">
        <v>0</v>
      </c>
      <c r="N12" s="2"/>
    </row>
    <row r="13" spans="1:14" ht="20" x14ac:dyDescent="0.2">
      <c r="B13" s="43"/>
      <c r="C13" s="6" t="s">
        <v>25</v>
      </c>
      <c r="D13" s="6" t="s">
        <v>2</v>
      </c>
      <c r="E13" s="8">
        <v>0</v>
      </c>
      <c r="F13" s="8"/>
      <c r="G13" s="8">
        <v>0</v>
      </c>
      <c r="H13" s="8"/>
      <c r="I13" s="8">
        <v>0</v>
      </c>
      <c r="J13" s="8"/>
      <c r="K13" s="8">
        <v>0</v>
      </c>
      <c r="L13" s="8"/>
      <c r="M13" s="8">
        <v>0</v>
      </c>
      <c r="N13" s="2"/>
    </row>
    <row r="14" spans="1:14" ht="20" x14ac:dyDescent="0.2">
      <c r="B14" s="43"/>
      <c r="C14" s="6" t="s">
        <v>29</v>
      </c>
      <c r="F14" s="8"/>
      <c r="G14" s="6">
        <v>0.25</v>
      </c>
      <c r="H14" s="8"/>
      <c r="I14" s="6">
        <v>0.25</v>
      </c>
      <c r="J14" s="8"/>
      <c r="L14" s="8"/>
      <c r="N14" s="2"/>
    </row>
    <row r="15" spans="1:14" ht="20" x14ac:dyDescent="0.2">
      <c r="B15" s="43"/>
      <c r="C15" s="6" t="s">
        <v>4</v>
      </c>
      <c r="D15" s="6" t="s">
        <v>32</v>
      </c>
      <c r="E15" s="18">
        <v>0</v>
      </c>
      <c r="F15" s="18"/>
      <c r="G15" s="18">
        <v>12043</v>
      </c>
      <c r="H15" s="18"/>
      <c r="I15" s="18">
        <v>12775</v>
      </c>
      <c r="J15" s="18"/>
      <c r="K15" s="18">
        <v>0</v>
      </c>
      <c r="L15" s="18"/>
      <c r="M15" s="18">
        <v>0</v>
      </c>
      <c r="N15" s="2"/>
    </row>
    <row r="16" spans="1:14" ht="20" x14ac:dyDescent="0.2">
      <c r="B16" s="43"/>
      <c r="C16" s="6" t="s">
        <v>25</v>
      </c>
      <c r="D16" s="6" t="s">
        <v>3</v>
      </c>
      <c r="E16" s="8">
        <v>15000</v>
      </c>
      <c r="F16" s="8"/>
      <c r="G16" s="8">
        <v>0</v>
      </c>
      <c r="H16" s="8"/>
      <c r="I16" s="8">
        <v>0</v>
      </c>
      <c r="J16" s="8"/>
      <c r="K16" s="8">
        <v>0</v>
      </c>
      <c r="L16" s="8"/>
      <c r="M16" s="8">
        <v>0</v>
      </c>
      <c r="N16" s="2"/>
    </row>
    <row r="17" spans="1:14" ht="20" x14ac:dyDescent="0.2">
      <c r="B17" s="43"/>
      <c r="C17" s="6" t="s">
        <v>30</v>
      </c>
      <c r="F17" s="8"/>
      <c r="H17" s="8"/>
      <c r="J17" s="8"/>
      <c r="L17" s="8"/>
      <c r="N17" s="2"/>
    </row>
    <row r="18" spans="1:14" ht="20" x14ac:dyDescent="0.2">
      <c r="B18" s="43"/>
      <c r="C18" s="6" t="s">
        <v>5</v>
      </c>
      <c r="D18" s="6" t="s">
        <v>32</v>
      </c>
      <c r="E18" s="18">
        <v>0</v>
      </c>
      <c r="F18" s="18"/>
      <c r="G18" s="18">
        <v>0</v>
      </c>
      <c r="H18" s="18"/>
      <c r="I18" s="18">
        <v>0</v>
      </c>
      <c r="J18" s="18"/>
      <c r="K18" s="18">
        <v>0</v>
      </c>
      <c r="L18" s="18"/>
      <c r="M18" s="18">
        <v>0</v>
      </c>
      <c r="N18" s="2"/>
    </row>
    <row r="19" spans="1:14" ht="20" x14ac:dyDescent="0.2">
      <c r="B19" s="43"/>
      <c r="C19" s="6" t="s">
        <v>25</v>
      </c>
      <c r="D19" s="6" t="s">
        <v>3</v>
      </c>
      <c r="E19" s="8">
        <v>0</v>
      </c>
      <c r="F19" s="8"/>
      <c r="G19" s="8">
        <v>0</v>
      </c>
      <c r="H19" s="8"/>
      <c r="I19" s="8">
        <v>0</v>
      </c>
      <c r="J19" s="8"/>
      <c r="K19" s="8">
        <v>0</v>
      </c>
      <c r="L19" s="8"/>
      <c r="M19" s="8">
        <v>0</v>
      </c>
      <c r="N19" s="2"/>
    </row>
    <row r="20" spans="1:14" ht="20" x14ac:dyDescent="0.2">
      <c r="B20" s="43"/>
      <c r="C20" s="6" t="s">
        <v>30</v>
      </c>
      <c r="F20" s="8"/>
      <c r="H20" s="8"/>
      <c r="J20" s="8"/>
      <c r="L20" s="8"/>
      <c r="N20" s="2"/>
    </row>
    <row r="21" spans="1:14" ht="20" x14ac:dyDescent="0.2">
      <c r="A21" s="6" t="s">
        <v>66</v>
      </c>
      <c r="B21" s="43">
        <v>2</v>
      </c>
      <c r="C21" s="6" t="s">
        <v>34</v>
      </c>
      <c r="D21" s="6" t="s">
        <v>23</v>
      </c>
      <c r="E21" s="8">
        <v>0</v>
      </c>
      <c r="F21" s="8"/>
      <c r="G21" s="8">
        <v>0</v>
      </c>
      <c r="H21" s="8"/>
      <c r="I21" s="8">
        <v>0</v>
      </c>
      <c r="J21" s="8"/>
      <c r="K21" s="8"/>
      <c r="L21" s="8"/>
      <c r="M21" s="8"/>
      <c r="N21" s="2"/>
    </row>
    <row r="22" spans="1:14" ht="20" x14ac:dyDescent="0.2">
      <c r="B22" s="43">
        <v>3</v>
      </c>
      <c r="C22" s="6" t="s">
        <v>25</v>
      </c>
      <c r="D22" s="6" t="s">
        <v>43</v>
      </c>
      <c r="E22" s="8">
        <v>0</v>
      </c>
      <c r="F22" s="8"/>
      <c r="G22" s="8">
        <v>0</v>
      </c>
      <c r="H22" s="8"/>
      <c r="I22" s="8">
        <v>0</v>
      </c>
      <c r="J22" s="8"/>
      <c r="K22" s="8">
        <v>0</v>
      </c>
      <c r="L22" s="8"/>
      <c r="M22" s="8">
        <v>0</v>
      </c>
      <c r="N22" s="2"/>
    </row>
    <row r="23" spans="1:14" ht="20" x14ac:dyDescent="0.2">
      <c r="B23" s="43"/>
      <c r="D23" s="6" t="s">
        <v>33</v>
      </c>
      <c r="E23" s="8">
        <v>0</v>
      </c>
      <c r="F23" s="8"/>
      <c r="G23" s="8">
        <v>0</v>
      </c>
      <c r="H23" s="8"/>
      <c r="I23" s="8">
        <v>0</v>
      </c>
      <c r="J23" s="8"/>
      <c r="K23" s="8">
        <v>0</v>
      </c>
      <c r="L23" s="8"/>
      <c r="M23" s="8">
        <v>0</v>
      </c>
      <c r="N23" s="2"/>
    </row>
    <row r="24" spans="1:14" ht="20" x14ac:dyDescent="0.2">
      <c r="B24" s="43"/>
      <c r="C24" s="6" t="s">
        <v>30</v>
      </c>
      <c r="F24" s="8"/>
      <c r="H24" s="8"/>
      <c r="J24" s="8"/>
      <c r="L24" s="8"/>
      <c r="N24" s="2"/>
    </row>
    <row r="25" spans="1:14" ht="20" x14ac:dyDescent="0.2">
      <c r="B25" s="43">
        <v>3</v>
      </c>
      <c r="C25" s="6" t="s">
        <v>22</v>
      </c>
      <c r="D25" s="6" t="s">
        <v>23</v>
      </c>
      <c r="E25" s="8">
        <v>0</v>
      </c>
      <c r="F25" s="8"/>
      <c r="G25" s="8">
        <v>0</v>
      </c>
      <c r="H25" s="8"/>
      <c r="I25" s="8">
        <v>0</v>
      </c>
      <c r="J25" s="8"/>
      <c r="K25" s="8">
        <v>0</v>
      </c>
      <c r="L25" s="8"/>
      <c r="M25" s="8">
        <v>0</v>
      </c>
      <c r="N25" s="2"/>
    </row>
    <row r="26" spans="1:14" ht="20" x14ac:dyDescent="0.2">
      <c r="B26" s="43"/>
      <c r="C26" s="6" t="s">
        <v>25</v>
      </c>
      <c r="D26" s="6" t="s">
        <v>41</v>
      </c>
      <c r="E26" s="8">
        <f>E25*(D62-D61)</f>
        <v>0</v>
      </c>
      <c r="F26" s="8"/>
      <c r="G26" s="8">
        <f>G25*((D62*(1.03))-(D61*(1.03)))</f>
        <v>0</v>
      </c>
      <c r="H26" s="8"/>
      <c r="I26" s="8">
        <f>I25*((D62*((1.03)^2))-(D61*((1.03)^2)))</f>
        <v>0</v>
      </c>
      <c r="J26" s="8"/>
      <c r="K26" s="8">
        <f>K25*((D62*((1.03)^3))-(D61*((1.03)^3)))</f>
        <v>0</v>
      </c>
      <c r="L26" s="8"/>
      <c r="M26" s="8">
        <f>M25*((D62*((1.03)^4))-(D61*((1.03)^4)))</f>
        <v>0</v>
      </c>
      <c r="N26" s="2"/>
    </row>
    <row r="27" spans="1:14" ht="20" x14ac:dyDescent="0.2">
      <c r="B27" s="43" t="s">
        <v>62</v>
      </c>
      <c r="C27" s="6" t="s">
        <v>30</v>
      </c>
      <c r="E27" s="6">
        <v>1</v>
      </c>
      <c r="F27" s="8"/>
      <c r="G27" s="6">
        <v>2</v>
      </c>
      <c r="H27" s="8"/>
      <c r="I27" s="6">
        <v>1</v>
      </c>
      <c r="J27" s="8"/>
      <c r="K27" s="6">
        <v>0.5</v>
      </c>
      <c r="L27" s="8"/>
      <c r="N27" s="2"/>
    </row>
    <row r="28" spans="1:14" ht="20" x14ac:dyDescent="0.2">
      <c r="B28" s="43"/>
      <c r="C28" s="6" t="s">
        <v>50</v>
      </c>
      <c r="D28" s="6" t="s">
        <v>23</v>
      </c>
      <c r="E28" s="8">
        <v>2</v>
      </c>
      <c r="F28" s="8"/>
      <c r="G28" s="8">
        <v>4</v>
      </c>
      <c r="H28" s="8"/>
      <c r="I28" s="8">
        <v>2</v>
      </c>
      <c r="J28" s="8"/>
      <c r="K28" s="8">
        <v>1</v>
      </c>
      <c r="L28" s="8"/>
      <c r="M28" s="8">
        <v>0</v>
      </c>
      <c r="N28" s="2"/>
    </row>
    <row r="29" spans="1:14" ht="20" x14ac:dyDescent="0.2">
      <c r="B29" s="43"/>
      <c r="C29" s="6" t="s">
        <v>25</v>
      </c>
      <c r="D29" s="6" t="s">
        <v>43</v>
      </c>
      <c r="E29" s="8">
        <v>58354</v>
      </c>
      <c r="F29" s="8"/>
      <c r="G29" s="8">
        <v>112051</v>
      </c>
      <c r="H29" s="8"/>
      <c r="I29" s="8">
        <f>82325-K29</f>
        <v>55069</v>
      </c>
      <c r="J29" s="8"/>
      <c r="K29" s="8">
        <v>27256</v>
      </c>
      <c r="L29" s="8"/>
      <c r="M29" s="8">
        <v>0</v>
      </c>
      <c r="N29" s="2"/>
    </row>
    <row r="30" spans="1:14" ht="20" x14ac:dyDescent="0.2">
      <c r="B30" s="43"/>
      <c r="C30" s="34" t="s">
        <v>51</v>
      </c>
      <c r="E30" s="8"/>
      <c r="F30" s="8"/>
      <c r="G30" s="8"/>
      <c r="H30" s="8"/>
      <c r="I30" s="8"/>
      <c r="J30" s="8"/>
      <c r="K30" s="8"/>
      <c r="L30" s="8"/>
      <c r="M30" s="8"/>
      <c r="N30" s="2"/>
    </row>
    <row r="31" spans="1:14" ht="20" x14ac:dyDescent="0.2">
      <c r="B31" s="43"/>
      <c r="E31" s="8"/>
      <c r="F31" s="8"/>
      <c r="G31" s="8"/>
      <c r="H31" s="8"/>
      <c r="I31" s="8"/>
      <c r="J31" s="8"/>
      <c r="K31" s="8"/>
      <c r="L31" s="8"/>
      <c r="M31" s="8"/>
      <c r="N31" s="2"/>
    </row>
    <row r="32" spans="1:14" ht="20" x14ac:dyDescent="0.2">
      <c r="B32" s="43">
        <v>4</v>
      </c>
      <c r="C32" s="6" t="s">
        <v>6</v>
      </c>
      <c r="D32" s="6" t="s">
        <v>1</v>
      </c>
      <c r="E32" s="18">
        <v>0</v>
      </c>
      <c r="F32" s="18"/>
      <c r="G32" s="18">
        <v>0</v>
      </c>
      <c r="H32" s="18"/>
      <c r="I32" s="18">
        <v>0</v>
      </c>
      <c r="J32" s="18"/>
      <c r="K32" s="18">
        <v>0</v>
      </c>
      <c r="L32" s="18"/>
      <c r="M32" s="18">
        <v>0</v>
      </c>
      <c r="N32" s="19"/>
    </row>
    <row r="33" spans="1:17" x14ac:dyDescent="0.2">
      <c r="D33" s="6" t="s">
        <v>3</v>
      </c>
      <c r="E33" s="8">
        <v>10000</v>
      </c>
      <c r="F33" s="8"/>
      <c r="G33" s="8">
        <v>0</v>
      </c>
      <c r="H33" s="8"/>
      <c r="I33" s="8">
        <v>0</v>
      </c>
      <c r="J33" s="8"/>
      <c r="K33" s="8">
        <v>0</v>
      </c>
      <c r="L33" s="8"/>
      <c r="M33" s="8">
        <v>0</v>
      </c>
      <c r="N33" s="2"/>
      <c r="O33" s="6"/>
      <c r="P33" s="6"/>
    </row>
    <row r="34" spans="1:17" x14ac:dyDescent="0.2">
      <c r="E34" s="8"/>
      <c r="F34" s="8"/>
      <c r="G34" s="8"/>
      <c r="H34" s="8"/>
      <c r="I34" s="8"/>
      <c r="J34" s="8"/>
      <c r="K34" s="8"/>
      <c r="L34" s="8"/>
      <c r="M34" s="8"/>
      <c r="N34" s="2"/>
    </row>
    <row r="35" spans="1:17" x14ac:dyDescent="0.2">
      <c r="C35" s="6" t="s">
        <v>7</v>
      </c>
      <c r="D35" s="6" t="s">
        <v>1</v>
      </c>
      <c r="E35" s="18">
        <v>0</v>
      </c>
      <c r="F35" s="18"/>
      <c r="G35" s="18">
        <v>0</v>
      </c>
      <c r="H35" s="18"/>
      <c r="I35" s="18">
        <v>0</v>
      </c>
      <c r="J35" s="18"/>
      <c r="K35" s="18">
        <v>0</v>
      </c>
      <c r="L35" s="18"/>
      <c r="M35" s="18">
        <v>0</v>
      </c>
      <c r="N35" s="2"/>
    </row>
    <row r="36" spans="1:17" x14ac:dyDescent="0.2">
      <c r="D36" s="6" t="s">
        <v>3</v>
      </c>
      <c r="E36" s="8">
        <v>0</v>
      </c>
      <c r="F36" s="8"/>
      <c r="G36" s="8">
        <v>0</v>
      </c>
      <c r="H36" s="8"/>
      <c r="I36" s="8">
        <v>0</v>
      </c>
      <c r="J36" s="8"/>
      <c r="K36" s="8">
        <v>0</v>
      </c>
      <c r="L36" s="8"/>
      <c r="M36" s="8">
        <v>0</v>
      </c>
      <c r="N36" s="2"/>
    </row>
    <row r="37" spans="1:17" x14ac:dyDescent="0.2">
      <c r="E37" s="8"/>
      <c r="F37" s="8"/>
      <c r="G37" s="8"/>
      <c r="H37" s="8"/>
      <c r="I37" s="8"/>
      <c r="J37" s="8"/>
      <c r="K37" s="8"/>
      <c r="L37" s="8"/>
      <c r="M37" s="8"/>
      <c r="N37" s="2"/>
      <c r="O37" s="15"/>
      <c r="P37" s="15"/>
      <c r="Q37" s="16"/>
    </row>
    <row r="38" spans="1:17" x14ac:dyDescent="0.2">
      <c r="C38" s="6" t="s">
        <v>19</v>
      </c>
      <c r="D38" s="6" t="s">
        <v>1</v>
      </c>
      <c r="E38" s="8">
        <v>0</v>
      </c>
      <c r="F38" s="8"/>
      <c r="G38" s="8">
        <v>9726</v>
      </c>
      <c r="H38" s="8"/>
      <c r="I38" s="8">
        <v>0</v>
      </c>
      <c r="J38" s="8"/>
      <c r="K38" s="8">
        <v>0</v>
      </c>
      <c r="L38" s="8"/>
      <c r="M38" s="8">
        <v>0</v>
      </c>
      <c r="N38" s="2"/>
      <c r="O38" s="15"/>
      <c r="P38" s="15"/>
      <c r="Q38" s="16"/>
    </row>
    <row r="39" spans="1:17" x14ac:dyDescent="0.2">
      <c r="D39" s="6" t="s">
        <v>3</v>
      </c>
      <c r="E39" s="8">
        <v>0</v>
      </c>
      <c r="F39" s="8"/>
      <c r="G39" s="8">
        <v>0</v>
      </c>
      <c r="H39" s="8"/>
      <c r="I39" s="8">
        <v>0</v>
      </c>
      <c r="J39" s="8"/>
      <c r="K39" s="8">
        <v>0</v>
      </c>
      <c r="L39" s="8"/>
      <c r="M39" s="8">
        <v>0</v>
      </c>
      <c r="N39" s="2"/>
      <c r="O39" s="15"/>
      <c r="P39" s="15"/>
      <c r="Q39" s="16"/>
    </row>
    <row r="40" spans="1:17" x14ac:dyDescent="0.2">
      <c r="E40" s="8"/>
      <c r="F40" s="8"/>
      <c r="G40" s="8"/>
      <c r="H40" s="8"/>
      <c r="I40" s="8"/>
      <c r="J40" s="8"/>
      <c r="K40" s="8"/>
      <c r="L40" s="8"/>
      <c r="M40" s="8"/>
      <c r="N40" s="2"/>
      <c r="O40" s="15"/>
      <c r="P40" s="15"/>
      <c r="Q40" s="16"/>
    </row>
    <row r="41" spans="1:17" x14ac:dyDescent="0.2">
      <c r="C41" s="6" t="s">
        <v>20</v>
      </c>
      <c r="D41" s="6" t="s">
        <v>1</v>
      </c>
      <c r="E41" s="8">
        <v>0</v>
      </c>
      <c r="F41" s="8"/>
      <c r="G41" s="8">
        <v>0</v>
      </c>
      <c r="H41" s="8"/>
      <c r="I41" s="8">
        <v>0</v>
      </c>
      <c r="J41" s="8"/>
      <c r="K41" s="8">
        <v>0</v>
      </c>
      <c r="L41" s="8"/>
      <c r="M41" s="8">
        <v>0</v>
      </c>
      <c r="N41" s="2"/>
      <c r="O41" s="15"/>
      <c r="P41" s="15"/>
      <c r="Q41" s="16"/>
    </row>
    <row r="42" spans="1:17" x14ac:dyDescent="0.2">
      <c r="D42" s="6" t="s">
        <v>3</v>
      </c>
      <c r="E42" s="8">
        <v>0</v>
      </c>
      <c r="F42" s="8"/>
      <c r="G42" s="8">
        <v>0</v>
      </c>
      <c r="H42" s="8"/>
      <c r="I42" s="8">
        <v>0</v>
      </c>
      <c r="J42" s="8"/>
      <c r="K42" s="8">
        <v>0</v>
      </c>
      <c r="L42" s="8"/>
      <c r="M42" s="8">
        <v>0</v>
      </c>
      <c r="N42" s="2"/>
      <c r="O42" s="15"/>
      <c r="P42" s="15"/>
      <c r="Q42" s="16"/>
    </row>
    <row r="43" spans="1:17" x14ac:dyDescent="0.2">
      <c r="E43" s="8"/>
      <c r="F43" s="8"/>
      <c r="G43" s="8"/>
      <c r="H43" s="8"/>
      <c r="I43" s="8"/>
      <c r="J43" s="8"/>
      <c r="K43" s="8"/>
      <c r="L43" s="8"/>
      <c r="M43" s="8"/>
    </row>
    <row r="44" spans="1:17" x14ac:dyDescent="0.2">
      <c r="C44" s="6" t="s">
        <v>12</v>
      </c>
      <c r="D44" s="6" t="s">
        <v>1</v>
      </c>
      <c r="E44" s="8">
        <v>0</v>
      </c>
      <c r="F44" s="8"/>
      <c r="G44" s="8">
        <v>0</v>
      </c>
      <c r="H44" s="8"/>
      <c r="I44" s="8">
        <v>0</v>
      </c>
      <c r="J44" s="8"/>
      <c r="K44" s="8">
        <v>0</v>
      </c>
      <c r="L44" s="8"/>
      <c r="M44" s="8">
        <v>0</v>
      </c>
    </row>
    <row r="45" spans="1:17" x14ac:dyDescent="0.2">
      <c r="D45" s="6" t="s">
        <v>3</v>
      </c>
      <c r="E45" s="8">
        <v>0</v>
      </c>
      <c r="F45" s="8"/>
      <c r="G45" s="8">
        <v>0</v>
      </c>
      <c r="H45" s="8"/>
      <c r="I45" s="8">
        <v>0</v>
      </c>
      <c r="J45" s="8"/>
      <c r="K45" s="8">
        <v>0</v>
      </c>
      <c r="L45" s="8"/>
      <c r="M45" s="8">
        <v>0</v>
      </c>
    </row>
    <row r="47" spans="1:17" x14ac:dyDescent="0.2">
      <c r="A47" s="33" t="s">
        <v>9</v>
      </c>
      <c r="D47" s="6" t="s">
        <v>35</v>
      </c>
      <c r="E47" s="9">
        <f>E12+E15+E18+E32+E35+E38+E41+E44+E29+E22+E26+E23+E30</f>
        <v>98852</v>
      </c>
      <c r="F47" s="9">
        <f t="shared" ref="F47:M47" si="0">F12+F15+F18+F32+F35+F38+F41+F44+F29+F22+F26+F23+F30</f>
        <v>0</v>
      </c>
      <c r="G47" s="9">
        <f>G12+G15+G18+G32+G35+G38+G41+G44+G29+G22+G26+G23+G30</f>
        <v>214817</v>
      </c>
      <c r="H47" s="9">
        <f t="shared" si="0"/>
        <v>0</v>
      </c>
      <c r="I47" s="9">
        <f>I12+I15+I18+I32+I35+I38+I41+I44+I29+I22+I26+I23+I30</f>
        <v>108342</v>
      </c>
      <c r="J47" s="9">
        <f t="shared" si="0"/>
        <v>0</v>
      </c>
      <c r="K47" s="9">
        <f t="shared" si="0"/>
        <v>27256</v>
      </c>
      <c r="L47" s="9">
        <f t="shared" si="0"/>
        <v>0</v>
      </c>
      <c r="M47" s="9">
        <f t="shared" si="0"/>
        <v>0</v>
      </c>
    </row>
    <row r="48" spans="1:17" x14ac:dyDescent="0.2">
      <c r="D48" s="6" t="s">
        <v>36</v>
      </c>
      <c r="E48" s="29">
        <f>E13+E16+E19+E33+E36+E39+E42+E45</f>
        <v>25000</v>
      </c>
      <c r="F48" s="9"/>
      <c r="G48" s="29">
        <f>G13+G16+G19+G33+G36+G39+G42+G45</f>
        <v>0</v>
      </c>
      <c r="H48" s="9"/>
      <c r="I48" s="29">
        <f>I13+I16+I19+I33+I36+I39+I42+I45</f>
        <v>0</v>
      </c>
      <c r="J48" s="9"/>
      <c r="K48" s="29">
        <f>K13+K16+K19+K33+K36+K39+K42+K45</f>
        <v>0</v>
      </c>
      <c r="L48" s="9"/>
      <c r="M48" s="29">
        <f>M13+M16+M19+M33+M36+M39+M42+M45</f>
        <v>0</v>
      </c>
    </row>
    <row r="49" spans="1:24" x14ac:dyDescent="0.2">
      <c r="D49" s="6" t="s">
        <v>38</v>
      </c>
      <c r="E49" s="10">
        <f>E47</f>
        <v>98852</v>
      </c>
      <c r="G49" s="10">
        <f>E49+G47</f>
        <v>313669</v>
      </c>
      <c r="H49" s="29"/>
      <c r="I49" s="10">
        <f>G49+I47</f>
        <v>422011</v>
      </c>
      <c r="J49" s="29"/>
      <c r="K49" s="10">
        <f>I49+K47</f>
        <v>449267</v>
      </c>
      <c r="L49" s="29"/>
      <c r="M49" s="10">
        <f>K49+M47</f>
        <v>449267</v>
      </c>
    </row>
    <row r="50" spans="1:24" x14ac:dyDescent="0.2">
      <c r="E50" s="29"/>
      <c r="F50" s="29"/>
      <c r="G50" s="29"/>
      <c r="H50" s="29"/>
      <c r="I50" s="29"/>
      <c r="J50" s="29"/>
      <c r="K50" s="29"/>
      <c r="L50" s="29"/>
      <c r="M50" s="29"/>
      <c r="N50" s="29"/>
      <c r="O50" s="29"/>
    </row>
    <row r="51" spans="1:24" x14ac:dyDescent="0.2">
      <c r="E51" s="10"/>
      <c r="G51" s="10"/>
      <c r="I51" s="10"/>
      <c r="K51" s="10"/>
      <c r="M51" s="10"/>
    </row>
    <row r="52" spans="1:24" x14ac:dyDescent="0.2">
      <c r="A52" s="33" t="s">
        <v>42</v>
      </c>
      <c r="D52" s="6" t="s">
        <v>9</v>
      </c>
      <c r="E52" s="22">
        <f>E48+E49</f>
        <v>123852</v>
      </c>
      <c r="F52" s="1"/>
      <c r="G52" s="22">
        <f>G48+G49</f>
        <v>313669</v>
      </c>
      <c r="H52" s="1"/>
      <c r="I52" s="22">
        <f>I48+I49</f>
        <v>422011</v>
      </c>
      <c r="J52" s="1"/>
      <c r="K52" s="22">
        <f>K48+K49</f>
        <v>449267</v>
      </c>
      <c r="L52" s="1"/>
      <c r="M52" s="22">
        <f>M48+M49</f>
        <v>449267</v>
      </c>
    </row>
    <row r="53" spans="1:24" x14ac:dyDescent="0.2">
      <c r="I53" s="4"/>
    </row>
    <row r="54" spans="1:24" x14ac:dyDescent="0.2">
      <c r="G54" s="6" t="s">
        <v>46</v>
      </c>
      <c r="I54" s="4"/>
    </row>
    <row r="55" spans="1:24" x14ac:dyDescent="0.2">
      <c r="G55" s="40"/>
      <c r="H55" s="40"/>
      <c r="I55" s="40"/>
      <c r="J55" s="40"/>
      <c r="K55" s="40"/>
      <c r="L55" s="40"/>
      <c r="M55" s="40"/>
    </row>
    <row r="56" spans="1:24" x14ac:dyDescent="0.2">
      <c r="G56" s="40"/>
      <c r="H56" s="40"/>
      <c r="I56" s="40"/>
      <c r="J56" s="40"/>
      <c r="K56" s="40"/>
      <c r="L56" s="40"/>
      <c r="M56" s="40"/>
    </row>
    <row r="57" spans="1:24" x14ac:dyDescent="0.2">
      <c r="E57" s="39" t="s">
        <v>17</v>
      </c>
      <c r="F57" s="39"/>
      <c r="G57" s="39"/>
      <c r="H57" s="39"/>
      <c r="I57" s="39"/>
      <c r="J57" s="39"/>
      <c r="K57" s="39"/>
      <c r="L57" s="39"/>
      <c r="M57" s="39"/>
    </row>
    <row r="58" spans="1:24" x14ac:dyDescent="0.2">
      <c r="E58" s="27">
        <v>2020</v>
      </c>
      <c r="F58" s="27"/>
      <c r="G58" s="27">
        <v>2021</v>
      </c>
      <c r="H58" s="27"/>
      <c r="I58" s="27" t="str">
        <f>I8</f>
        <v>2022</v>
      </c>
      <c r="J58" s="27"/>
      <c r="K58" s="27" t="str">
        <f>K8</f>
        <v>2023</v>
      </c>
      <c r="L58" s="27"/>
      <c r="M58" s="27" t="str">
        <f>M8</f>
        <v>2024</v>
      </c>
      <c r="X58" s="6"/>
    </row>
    <row r="59" spans="1:24" x14ac:dyDescent="0.2">
      <c r="A59" s="33" t="s">
        <v>26</v>
      </c>
      <c r="E59" s="8"/>
      <c r="F59" s="8"/>
      <c r="G59" s="8"/>
      <c r="H59" s="8"/>
      <c r="I59" s="8"/>
      <c r="J59" s="8"/>
      <c r="K59" s="8"/>
      <c r="L59" s="8"/>
      <c r="M59" s="8"/>
    </row>
    <row r="60" spans="1:24" ht="20" x14ac:dyDescent="0.2">
      <c r="A60" s="17" t="s">
        <v>66</v>
      </c>
      <c r="B60" s="44">
        <v>5</v>
      </c>
      <c r="C60" s="6" t="s">
        <v>24</v>
      </c>
      <c r="E60" s="8"/>
      <c r="F60" s="8"/>
      <c r="G60" s="8"/>
      <c r="H60" s="8"/>
      <c r="I60" s="8"/>
      <c r="J60" s="8"/>
      <c r="K60" s="8"/>
      <c r="L60" s="8"/>
      <c r="M60" s="8"/>
    </row>
    <row r="61" spans="1:24" ht="20" x14ac:dyDescent="0.2">
      <c r="A61" s="17" t="s">
        <v>66</v>
      </c>
      <c r="B61" s="43">
        <v>6</v>
      </c>
      <c r="C61" s="15" t="s">
        <v>39</v>
      </c>
      <c r="D61" s="30">
        <v>9529</v>
      </c>
      <c r="E61" s="8"/>
      <c r="F61" s="8"/>
      <c r="G61" s="8"/>
      <c r="H61" s="8"/>
      <c r="I61" s="8"/>
      <c r="J61" s="8"/>
      <c r="K61" s="8"/>
      <c r="L61" s="8"/>
      <c r="M61" s="8"/>
    </row>
    <row r="62" spans="1:24" x14ac:dyDescent="0.2">
      <c r="C62" s="15" t="s">
        <v>40</v>
      </c>
      <c r="D62" s="30">
        <v>23361</v>
      </c>
      <c r="E62" s="8"/>
      <c r="F62" s="8"/>
      <c r="G62" s="8"/>
      <c r="H62" s="8"/>
      <c r="I62" s="8"/>
      <c r="J62" s="8"/>
      <c r="K62" s="8"/>
      <c r="L62" s="8"/>
      <c r="M62" s="8"/>
    </row>
    <row r="63" spans="1:24" x14ac:dyDescent="0.2">
      <c r="A63" s="1"/>
      <c r="C63" s="15"/>
      <c r="D63" s="28"/>
      <c r="E63" s="8"/>
      <c r="F63" s="8"/>
      <c r="G63" s="8"/>
      <c r="H63" s="8"/>
      <c r="I63" s="8"/>
      <c r="J63" s="8"/>
      <c r="K63" s="8"/>
      <c r="L63" s="8"/>
      <c r="M63" s="8"/>
    </row>
    <row r="64" spans="1:24" x14ac:dyDescent="0.2">
      <c r="C64" s="17"/>
      <c r="D64" s="11" t="s">
        <v>13</v>
      </c>
      <c r="E64" s="18">
        <v>6</v>
      </c>
      <c r="F64" s="18"/>
      <c r="G64" s="18">
        <v>14</v>
      </c>
      <c r="H64" s="18"/>
      <c r="I64" s="18">
        <v>22</v>
      </c>
      <c r="J64" s="18"/>
      <c r="K64" s="18">
        <v>28</v>
      </c>
      <c r="L64" s="18"/>
      <c r="M64" s="18">
        <v>30</v>
      </c>
    </row>
    <row r="65" spans="1:19" x14ac:dyDescent="0.2">
      <c r="D65" s="11" t="s">
        <v>14</v>
      </c>
      <c r="E65" s="18">
        <v>4</v>
      </c>
      <c r="F65" s="18"/>
      <c r="G65" s="18">
        <v>6</v>
      </c>
      <c r="H65" s="18"/>
      <c r="I65" s="18">
        <v>5</v>
      </c>
      <c r="J65" s="18"/>
      <c r="K65" s="18">
        <v>5</v>
      </c>
      <c r="L65" s="18"/>
      <c r="M65" s="18">
        <v>3</v>
      </c>
    </row>
    <row r="66" spans="1:19" x14ac:dyDescent="0.2">
      <c r="D66" s="11" t="s">
        <v>21</v>
      </c>
      <c r="E66" s="18">
        <v>0</v>
      </c>
      <c r="F66" s="18"/>
      <c r="G66" s="18">
        <v>2</v>
      </c>
      <c r="H66" s="18"/>
      <c r="I66" s="18">
        <v>4</v>
      </c>
      <c r="J66" s="18"/>
      <c r="K66" s="18">
        <v>5</v>
      </c>
      <c r="L66" s="18"/>
      <c r="M66" s="18">
        <v>6</v>
      </c>
    </row>
    <row r="67" spans="1:19" x14ac:dyDescent="0.2">
      <c r="E67" s="8"/>
      <c r="F67" s="8"/>
      <c r="G67" s="8"/>
      <c r="H67" s="8"/>
      <c r="I67" s="8"/>
      <c r="J67" s="8"/>
      <c r="K67" s="8"/>
      <c r="L67" s="8"/>
      <c r="M67" s="8"/>
    </row>
    <row r="68" spans="1:19" x14ac:dyDescent="0.2">
      <c r="C68" s="6" t="s">
        <v>15</v>
      </c>
      <c r="E68" s="8">
        <f>E64*D61</f>
        <v>57174</v>
      </c>
      <c r="F68" s="8"/>
      <c r="G68" s="8">
        <f>G64*(D61*1.03)</f>
        <v>137408.18000000002</v>
      </c>
      <c r="H68" s="8"/>
      <c r="I68" s="8">
        <f>I64*(D61*(1.03)^2)</f>
        <v>222404.95420000001</v>
      </c>
      <c r="J68" s="8"/>
      <c r="K68" s="8">
        <f>K64*(D61*(1.03)^3)</f>
        <v>291552.676324</v>
      </c>
      <c r="L68" s="8"/>
      <c r="M68" s="8">
        <f>M64*(D61*(1.03)^4)</f>
        <v>321749.20351469994</v>
      </c>
    </row>
    <row r="69" spans="1:19" x14ac:dyDescent="0.2">
      <c r="C69" s="6" t="s">
        <v>16</v>
      </c>
      <c r="E69" s="12">
        <f>(E65+E66)*D62</f>
        <v>93444</v>
      </c>
      <c r="F69" s="8"/>
      <c r="G69" s="12">
        <f>(G65+G66)*(D62*1.03)</f>
        <v>192494.64</v>
      </c>
      <c r="H69" s="8"/>
      <c r="I69" s="12">
        <f>(I65+I66)*(D62*(1.03)^2)</f>
        <v>223053.16409999999</v>
      </c>
      <c r="J69" s="8"/>
      <c r="K69" s="12">
        <f>(K65+K66)*(D62*(1.03)^3)</f>
        <v>255271.95447000003</v>
      </c>
      <c r="L69" s="8"/>
      <c r="M69" s="12">
        <f>(M65+M66)*(D62*(1.03)^4)</f>
        <v>236637.10179368997</v>
      </c>
    </row>
    <row r="70" spans="1:19" x14ac:dyDescent="0.2">
      <c r="B70" s="42" t="s">
        <v>10</v>
      </c>
      <c r="E70" s="8">
        <f>SUM(E68:E69)</f>
        <v>150618</v>
      </c>
      <c r="F70" s="8"/>
      <c r="G70" s="8">
        <f>SUM(G68:G69)</f>
        <v>329902.82000000007</v>
      </c>
      <c r="H70" s="8"/>
      <c r="I70" s="8">
        <f>SUM(I68:I69)</f>
        <v>445458.11829999997</v>
      </c>
      <c r="J70" s="8"/>
      <c r="K70" s="8">
        <f>SUM(K68:K69)</f>
        <v>546824.630794</v>
      </c>
      <c r="L70" s="8"/>
      <c r="M70" s="8">
        <f>SUM(M68:M69)</f>
        <v>558386.30530838994</v>
      </c>
    </row>
    <row r="71" spans="1:19" x14ac:dyDescent="0.2">
      <c r="E71" s="8"/>
      <c r="F71" s="8"/>
      <c r="G71" s="8"/>
      <c r="H71" s="8"/>
      <c r="I71" s="8"/>
      <c r="J71" s="8"/>
      <c r="K71" s="8"/>
      <c r="L71" s="8"/>
      <c r="M71" s="8"/>
    </row>
    <row r="72" spans="1:19" x14ac:dyDescent="0.2">
      <c r="B72" s="42" t="s">
        <v>11</v>
      </c>
      <c r="E72" s="8"/>
      <c r="F72" s="8"/>
      <c r="G72" s="8"/>
      <c r="H72" s="8"/>
      <c r="I72" s="8"/>
      <c r="J72" s="8"/>
      <c r="K72" s="8"/>
      <c r="L72" s="8"/>
      <c r="M72" s="8"/>
    </row>
    <row r="73" spans="1:19" x14ac:dyDescent="0.2">
      <c r="E73" s="8"/>
      <c r="F73" s="8"/>
      <c r="G73" s="8"/>
      <c r="H73" s="8"/>
      <c r="I73" s="8"/>
      <c r="J73" s="8"/>
      <c r="K73" s="8"/>
      <c r="L73" s="8"/>
      <c r="M73" s="8"/>
    </row>
    <row r="74" spans="1:19" x14ac:dyDescent="0.2">
      <c r="B74" s="42" t="s">
        <v>37</v>
      </c>
      <c r="E74" s="8"/>
      <c r="F74" s="8"/>
      <c r="G74" s="8">
        <v>0</v>
      </c>
      <c r="H74" s="8"/>
      <c r="I74" s="8">
        <v>0</v>
      </c>
      <c r="J74" s="8"/>
      <c r="K74" s="8">
        <v>0</v>
      </c>
      <c r="L74" s="8"/>
      <c r="M74" s="8">
        <v>0</v>
      </c>
    </row>
    <row r="75" spans="1:19" x14ac:dyDescent="0.2">
      <c r="E75" s="8"/>
      <c r="F75" s="8"/>
      <c r="G75" s="8"/>
      <c r="H75" s="8"/>
      <c r="I75" s="8"/>
      <c r="J75" s="8"/>
      <c r="K75" s="8"/>
      <c r="L75" s="8"/>
      <c r="M75" s="8"/>
    </row>
    <row r="76" spans="1:19" x14ac:dyDescent="0.2">
      <c r="A76" s="33" t="s">
        <v>27</v>
      </c>
      <c r="E76" s="23">
        <f>E70+E72+E74</f>
        <v>150618</v>
      </c>
      <c r="F76" s="1"/>
      <c r="G76" s="23">
        <f>G70+G72+G74</f>
        <v>329902.82000000007</v>
      </c>
      <c r="H76" s="1"/>
      <c r="I76" s="23">
        <f>I70+I72+I74</f>
        <v>445458.11829999997</v>
      </c>
      <c r="J76" s="1"/>
      <c r="K76" s="23">
        <f>K70+K72+K74</f>
        <v>546824.630794</v>
      </c>
      <c r="L76" s="1"/>
      <c r="M76" s="23">
        <f>M70+M72+M74</f>
        <v>558386.30530838994</v>
      </c>
    </row>
    <row r="77" spans="1:19" x14ac:dyDescent="0.2">
      <c r="E77" s="21"/>
      <c r="F77" s="8"/>
      <c r="G77" s="21"/>
      <c r="H77" s="8"/>
      <c r="I77" s="21"/>
      <c r="J77" s="8"/>
      <c r="K77" s="21"/>
      <c r="L77" s="8"/>
      <c r="M77" s="21"/>
    </row>
    <row r="78" spans="1:19" hidden="1" x14ac:dyDescent="0.2">
      <c r="E78" s="21"/>
      <c r="F78" s="8"/>
      <c r="G78" s="21"/>
      <c r="H78" s="8"/>
      <c r="I78" s="21"/>
      <c r="J78" s="8"/>
      <c r="K78" s="21"/>
      <c r="L78" s="8"/>
      <c r="M78" s="21"/>
    </row>
    <row r="79" spans="1:19" hidden="1" x14ac:dyDescent="0.2">
      <c r="E79" s="20"/>
      <c r="F79" s="20"/>
      <c r="G79" s="20"/>
      <c r="H79" s="20"/>
      <c r="I79" s="20"/>
      <c r="J79" s="20"/>
      <c r="K79" s="20"/>
      <c r="L79" s="20"/>
      <c r="M79" s="20"/>
    </row>
    <row r="80" spans="1:19" s="3" customFormat="1" ht="19" hidden="1" thickBot="1" x14ac:dyDescent="0.25">
      <c r="A80" s="33" t="s">
        <v>28</v>
      </c>
      <c r="B80" s="33"/>
      <c r="C80" s="7"/>
      <c r="D80" s="7"/>
      <c r="E80" s="24">
        <f>(E76-E52)</f>
        <v>26766</v>
      </c>
      <c r="F80" s="1"/>
      <c r="G80" s="24">
        <f>(G76-G52)</f>
        <v>16233.820000000065</v>
      </c>
      <c r="H80" s="1"/>
      <c r="I80" s="24">
        <f>(I76-I52)</f>
        <v>23447.118299999973</v>
      </c>
      <c r="J80" s="1"/>
      <c r="K80" s="24">
        <f>(K76-K52)</f>
        <v>97557.630793999997</v>
      </c>
      <c r="L80" s="1"/>
      <c r="M80" s="24">
        <f>(M76-M52)</f>
        <v>109119.30530838994</v>
      </c>
      <c r="Q80" s="7"/>
      <c r="R80" s="7"/>
      <c r="S80" s="7"/>
    </row>
    <row r="81" spans="1:19" s="3" customFormat="1" ht="4.5" customHeight="1" x14ac:dyDescent="0.2">
      <c r="A81" s="6"/>
      <c r="B81" s="33"/>
      <c r="C81" s="7"/>
      <c r="D81" s="7"/>
      <c r="E81" s="25"/>
      <c r="F81" s="15"/>
      <c r="G81" s="25"/>
      <c r="H81" s="15"/>
      <c r="I81" s="25"/>
      <c r="J81" s="15"/>
      <c r="K81" s="25"/>
      <c r="L81" s="15"/>
      <c r="M81" s="25"/>
      <c r="Q81" s="7"/>
      <c r="R81" s="7"/>
      <c r="S81" s="7"/>
    </row>
    <row r="82" spans="1:19" x14ac:dyDescent="0.2">
      <c r="A82" s="33" t="s">
        <v>18</v>
      </c>
    </row>
    <row r="84" spans="1:19" x14ac:dyDescent="0.2">
      <c r="A84" s="33" t="s">
        <v>59</v>
      </c>
    </row>
    <row r="85" spans="1:19" x14ac:dyDescent="0.2">
      <c r="A85" s="1"/>
      <c r="B85" s="42" t="s">
        <v>55</v>
      </c>
      <c r="C85" s="1"/>
      <c r="E85" s="36">
        <f>E76</f>
        <v>150618</v>
      </c>
      <c r="F85" s="37"/>
      <c r="G85" s="36">
        <f>G76</f>
        <v>329902.82000000007</v>
      </c>
      <c r="H85" s="37"/>
      <c r="I85" s="36">
        <f>I76</f>
        <v>445458.11829999997</v>
      </c>
      <c r="J85" s="37"/>
      <c r="K85" s="36">
        <f>K76</f>
        <v>546824.630794</v>
      </c>
      <c r="L85" s="37"/>
      <c r="M85" s="36">
        <f>M76</f>
        <v>558386.30530838994</v>
      </c>
      <c r="N85" s="37"/>
    </row>
    <row r="87" spans="1:19" ht="20" x14ac:dyDescent="0.2">
      <c r="A87" s="43">
        <v>7</v>
      </c>
      <c r="B87" s="42" t="s">
        <v>57</v>
      </c>
      <c r="E87" s="31">
        <v>0.9</v>
      </c>
      <c r="G87" s="31">
        <v>0.8</v>
      </c>
      <c r="I87" s="31">
        <v>0.7</v>
      </c>
      <c r="K87" s="31">
        <v>0.6</v>
      </c>
      <c r="M87" s="31">
        <v>0.5</v>
      </c>
    </row>
    <row r="88" spans="1:19" x14ac:dyDescent="0.2">
      <c r="A88" s="17"/>
      <c r="E88" s="31"/>
      <c r="G88" s="31"/>
      <c r="I88" s="31"/>
      <c r="K88" s="31"/>
      <c r="M88" s="31"/>
    </row>
    <row r="89" spans="1:19" x14ac:dyDescent="0.2">
      <c r="A89" s="17"/>
      <c r="B89" s="42" t="s">
        <v>60</v>
      </c>
      <c r="E89" s="10">
        <f>E87*E76</f>
        <v>135556.20000000001</v>
      </c>
      <c r="G89" s="10">
        <f>G87*G76</f>
        <v>263922.25600000005</v>
      </c>
      <c r="I89" s="10">
        <f>I87*I76</f>
        <v>311820.68280999997</v>
      </c>
      <c r="K89" s="10">
        <f>K87*K76</f>
        <v>328094.77847640001</v>
      </c>
      <c r="M89" s="10">
        <f>M87*M76</f>
        <v>279193.15265419497</v>
      </c>
    </row>
    <row r="91" spans="1:19" x14ac:dyDescent="0.2">
      <c r="B91" s="42" t="s">
        <v>52</v>
      </c>
      <c r="C91" s="1"/>
      <c r="E91" s="10">
        <v>0</v>
      </c>
      <c r="F91" s="9"/>
      <c r="G91" s="10">
        <v>0</v>
      </c>
      <c r="H91" s="9"/>
      <c r="I91" s="10">
        <v>0</v>
      </c>
      <c r="J91" s="9"/>
      <c r="K91" s="10">
        <v>0</v>
      </c>
      <c r="L91" s="9"/>
      <c r="M91" s="10">
        <v>0</v>
      </c>
    </row>
    <row r="93" spans="1:19" x14ac:dyDescent="0.2">
      <c r="B93" s="42" t="s">
        <v>54</v>
      </c>
      <c r="C93" s="1"/>
      <c r="E93" s="10">
        <f>E89+E91</f>
        <v>135556.20000000001</v>
      </c>
      <c r="F93" s="9"/>
      <c r="G93" s="10">
        <f>G89+G91</f>
        <v>263922.25600000005</v>
      </c>
      <c r="H93" s="9"/>
      <c r="I93" s="10">
        <f>I89+I91</f>
        <v>311820.68280999997</v>
      </c>
      <c r="J93" s="9"/>
      <c r="K93" s="10">
        <f>K89+K91</f>
        <v>328094.77847640001</v>
      </c>
      <c r="L93" s="9"/>
      <c r="M93" s="10">
        <f>M89+M91</f>
        <v>279193.15265419497</v>
      </c>
    </row>
    <row r="94" spans="1:19" x14ac:dyDescent="0.2">
      <c r="E94" s="29"/>
      <c r="F94" s="9"/>
      <c r="G94" s="29"/>
      <c r="H94" s="9"/>
      <c r="I94" s="29"/>
      <c r="J94" s="9"/>
      <c r="K94" s="29"/>
      <c r="L94" s="9"/>
      <c r="M94" s="29"/>
    </row>
    <row r="95" spans="1:19" x14ac:dyDescent="0.2">
      <c r="B95" s="42" t="s">
        <v>61</v>
      </c>
      <c r="E95" s="10">
        <f>E52</f>
        <v>123852</v>
      </c>
      <c r="G95" s="10">
        <f>G52</f>
        <v>313669</v>
      </c>
      <c r="I95" s="10">
        <f>I52</f>
        <v>422011</v>
      </c>
      <c r="K95" s="10">
        <f>K52</f>
        <v>449267</v>
      </c>
      <c r="M95" s="10">
        <f>M52</f>
        <v>449267</v>
      </c>
    </row>
    <row r="96" spans="1:19" x14ac:dyDescent="0.2">
      <c r="C96" s="1"/>
      <c r="E96" s="29"/>
      <c r="F96" s="9"/>
      <c r="G96" s="29"/>
      <c r="H96" s="9"/>
      <c r="I96" s="29"/>
      <c r="J96" s="9"/>
      <c r="K96" s="29"/>
      <c r="L96" s="9"/>
      <c r="M96" s="29"/>
    </row>
    <row r="97" spans="2:13" ht="19" thickBot="1" x14ac:dyDescent="0.25">
      <c r="B97" s="42" t="s">
        <v>53</v>
      </c>
      <c r="E97" s="38">
        <f>E93-E95</f>
        <v>11704.200000000012</v>
      </c>
      <c r="G97" s="38">
        <f>G93-G95</f>
        <v>-49746.743999999948</v>
      </c>
      <c r="I97" s="38">
        <f>I93-I95</f>
        <v>-110190.31719000003</v>
      </c>
      <c r="K97" s="38">
        <f>K93-K95</f>
        <v>-121172.22152359999</v>
      </c>
      <c r="M97" s="38">
        <f>M93-M95</f>
        <v>-170073.84734580503</v>
      </c>
    </row>
    <row r="98" spans="2:13" ht="19" thickTop="1" x14ac:dyDescent="0.2">
      <c r="E98" s="9"/>
      <c r="G98" s="9"/>
      <c r="I98" s="9"/>
      <c r="K98" s="9"/>
      <c r="M98" s="9"/>
    </row>
    <row r="99" spans="2:13" x14ac:dyDescent="0.2">
      <c r="B99" s="42" t="s">
        <v>58</v>
      </c>
      <c r="E99" s="35">
        <f>1-E87</f>
        <v>9.9999999999999978E-2</v>
      </c>
      <c r="G99" s="35">
        <f>1-G87</f>
        <v>0.19999999999999996</v>
      </c>
      <c r="I99" s="35">
        <f>1-I87</f>
        <v>0.30000000000000004</v>
      </c>
      <c r="K99" s="35">
        <f>1-K87</f>
        <v>0.4</v>
      </c>
      <c r="M99" s="35">
        <f>1-M87</f>
        <v>0.5</v>
      </c>
    </row>
    <row r="100" spans="2:13" x14ac:dyDescent="0.2">
      <c r="E100" s="35"/>
      <c r="G100" s="35"/>
      <c r="I100" s="35"/>
      <c r="K100" s="35"/>
      <c r="M100" s="35"/>
    </row>
    <row r="101" spans="2:13" x14ac:dyDescent="0.2">
      <c r="B101" s="42" t="s">
        <v>56</v>
      </c>
      <c r="E101" s="10">
        <f>E76*(1-E87)</f>
        <v>15061.799999999997</v>
      </c>
      <c r="G101" s="10">
        <f>G76*(1-G87)</f>
        <v>65980.563999999998</v>
      </c>
      <c r="I101" s="10">
        <f>I76*(1-I87)</f>
        <v>133637.43549</v>
      </c>
      <c r="K101" s="10">
        <f>K76*(1-K87)</f>
        <v>218729.85231760002</v>
      </c>
      <c r="M101" s="10">
        <f>M76*(1-M87)</f>
        <v>279193.15265419497</v>
      </c>
    </row>
    <row r="102" spans="2:13" ht="5.25" customHeight="1" x14ac:dyDescent="0.2"/>
  </sheetData>
  <mergeCells count="3">
    <mergeCell ref="E7:M7"/>
    <mergeCell ref="E57:M57"/>
    <mergeCell ref="G55:M56"/>
  </mergeCells>
  <phoneticPr fontId="3" type="noConversion"/>
  <pageMargins left="0.25" right="0.25" top="0.25" bottom="0.25" header="0.5" footer="0.5"/>
  <pageSetup scale="53" fitToHeight="0" orientation="landscape" r:id="rId1"/>
  <headerFooter alignWithMargins="0"/>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Return on Investment</vt:lpstr>
    </vt:vector>
  </TitlesOfParts>
  <Company>CVMBS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Hadley</dc:creator>
  <cp:lastModifiedBy>Stromberger,Mary</cp:lastModifiedBy>
  <cp:lastPrinted>2018-01-08T21:16:54Z</cp:lastPrinted>
  <dcterms:created xsi:type="dcterms:W3CDTF">2004-09-02T00:54:09Z</dcterms:created>
  <dcterms:modified xsi:type="dcterms:W3CDTF">2019-05-31T15:59:59Z</dcterms:modified>
</cp:coreProperties>
</file>